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Cost Worksheet"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<sst xmlns="http://schemas.openxmlformats.org/spreadsheetml/2006/main" count="115" uniqueCount="91">
  <si>
    <t xml:space="preserve">What is each workflow actually costing you?</t>
  </si>
  <si>
    <t xml:space="preserve">A worksheet for practice owners. Fill it in before you buy any automation.</t>
  </si>
  <si>
    <t xml:space="preserve">HOW TO USE IT</t>
  </si>
  <si>
    <t xml:space="preserve">1.  Open the Cost Worksheet tab. Fifteen example rows are already filled in — they are illustrative numbers for a 40-clinician behavioral health practice, not yours. Overwrite them with your own, or delete the ones that don't apply.</t>
  </si>
  <si>
    <t xml:space="preserve">2.  Blue text means type here. Black text is calculated — leave it alone.</t>
  </si>
  <si>
    <t xml:space="preserve">3.  Set the loaded hourly cost at the top of the worksheet. Loaded means wages plus taxes and benefits, not the hourly rate on the offer letter. For most admin roles that's roughly 1.3 to 1.4 times base pay.</t>
  </si>
  <si>
    <t xml:space="preserve">4.  Fill the last two columns honestly. They matter more than the dollar columns.</t>
  </si>
  <si>
    <t xml:space="preserve">THE TWO COLUMNS PEOPLE SKIP</t>
  </si>
  <si>
    <t xml:space="preserve">"If it's wrong, when do you find out?"  —  The hourly cost of doing a task is the small number. The cost of doing it wrong shows up sixty to ninety days later, in a month that had nothing to do with it. A workflow that fails invisibly is worth more to fix than one that costs more per hour.</t>
  </si>
  <si>
    <t xml:space="preserve">"Bucket"  —  Where the work lands once you've looked at it honestly. Pick from the dropdown:</t>
  </si>
  <si>
    <t xml:space="preserve">      Automate  —  structured input, one right answer, and you'd notice immediately if it were wrong.</t>
  </si>
  <si>
    <t xml:space="preserve">      Human oversight  —  needs judgment, and a wrong answer costs real money. Automate the search, keep a person on the decision.</t>
  </si>
  <si>
    <t xml:space="preserve">      Not soon  —  the source of truth is itself unreliable, or the process isn't stable enough yet.</t>
  </si>
  <si>
    <t xml:space="preserve">      Clear no  —  clinical judgment, or the human relationship is the point of the task.</t>
  </si>
  <si>
    <t xml:space="preserve">IF YOU HAVEN'T MAPPED YOUR PROCESS YET</t>
  </si>
  <si>
    <t xml:space="preserve">Don't start from a blank sheet. Paste this into Claude or Gemini and let it interview you:</t>
  </si>
  <si>
    <t xml:space="preserve">Interview me about how my practice's back office works. Ask one question at a time until you have enough to list every recurring administrative task, who does it, how often, and how long it takes. Then give me that list as a table.</t>
  </si>
  <si>
    <t xml:space="preserve">ONCE YOU'VE FILLED IT IN</t>
  </si>
  <si>
    <t xml:space="preserve">Paste your completed table into Claude or Gemini with this:</t>
  </si>
  <si>
    <t xml:space="preserve">Here's every recurring admin task in my [size]-clinician [specialty] practice with volume and time. Sort them into four buckets — Automate, Human oversight, Not soon, Clear no — using these criteria: structured input or interpretation; one right answer or a judgment call; what an error costs and how long before we'd notice; whether it needs to run unattended. Then rank the Automate bucket by annual dollars at stake.</t>
  </si>
  <si>
    <t xml:space="preserve">WHAT YOU SHOULD END UP WITH</t>
  </si>
  <si>
    <t xml:space="preserve">A roadmap: what could be automated, in what order, and what each one is worth to you. The summary at the bottom of the worksheet totals the annual cost sitting in each bucket. The Automate number is your starting point — and if it comes out small, that is a real and useful answer.</t>
  </si>
  <si>
    <t xml:space="preserve">No patient information belongs in this file. It describes tasks, not people.</t>
  </si>
  <si>
    <t xml:space="preserve">Blue = type here.   Black = calculated, leave it alone.   Example rows are illustrative — replace with your own.</t>
  </si>
  <si>
    <t xml:space="preserve">Loaded cost per admin hour</t>
  </si>
  <si>
    <t xml:space="preserve">← wages plus taxes and benefits. Every row uses this unless you type over it.</t>
  </si>
  <si>
    <t xml:space="preserve">Workflow</t>
  </si>
  <si>
    <t xml:space="preserve">Who does it today</t>
  </si>
  <si>
    <t xml:space="preserve">Volume / month</t>
  </si>
  <si>
    <t xml:space="preserve">Minutes each</t>
  </si>
  <si>
    <t xml:space="preserve">Hours / month</t>
  </si>
  <si>
    <t xml:space="preserve">Loaded $ / hour</t>
  </si>
  <si>
    <t xml:space="preserve">Cost / month</t>
  </si>
  <si>
    <t xml:space="preserve">Cost / year</t>
  </si>
  <si>
    <t xml:space="preserve">If it's wrong, when do you find out?</t>
  </si>
  <si>
    <t xml:space="preserve">Bucket</t>
  </si>
  <si>
    <t xml:space="preserve">Eligibility verification — new client intake</t>
  </si>
  <si>
    <t xml:space="preserve">Front desk / intake</t>
  </si>
  <si>
    <t xml:space="preserve">30–60 days — the first denial comes back</t>
  </si>
  <si>
    <t xml:space="preserve">Automate</t>
  </si>
  <si>
    <t xml:space="preserve">Eligibility re-verification — active caseload</t>
  </si>
  <si>
    <t xml:space="preserve">Biller</t>
  </si>
  <si>
    <t xml:space="preserve">60–90 days — usually as a clawback</t>
  </si>
  <si>
    <t xml:space="preserve">Coordination of benefits — determining billing order</t>
  </si>
  <si>
    <t xml:space="preserve">60–90 days — denial for billing the wrong plan first</t>
  </si>
  <si>
    <t xml:space="preserve">Human oversight</t>
  </si>
  <si>
    <t xml:space="preserve">Prior authorization requests and follow-up</t>
  </si>
  <si>
    <t xml:space="preserve">Admin</t>
  </si>
  <si>
    <t xml:space="preserve">2–4 weeks — sessions already delivered without auth</t>
  </si>
  <si>
    <t xml:space="preserve">Authorization unit tracking</t>
  </si>
  <si>
    <t xml:space="preserve">Admin / BCBA</t>
  </si>
  <si>
    <t xml:space="preserve">30 days — units run out mid-month</t>
  </si>
  <si>
    <t xml:space="preserve">Credentialing — new payer application</t>
  </si>
  <si>
    <t xml:space="preserve">Credentialing</t>
  </si>
  <si>
    <t xml:space="preserve">60–120 days — the clinician sits unbillable</t>
  </si>
  <si>
    <t xml:space="preserve">Credentialing — follow-up on pending files</t>
  </si>
  <si>
    <t xml:space="preserve">30–90 days — the file goes quiet and nobody notices</t>
  </si>
  <si>
    <t xml:space="preserve">CAQH reattestation</t>
  </si>
  <si>
    <t xml:space="preserve">90+ days — quiet removal from the panel</t>
  </si>
  <si>
    <t xml:space="preserve">Provider roster and directory updates</t>
  </si>
  <si>
    <t xml:space="preserve">90+ days — usually found by a patient complaint</t>
  </si>
  <si>
    <t xml:space="preserve">Claim scrubbing — pre-submission review</t>
  </si>
  <si>
    <t xml:space="preserve">3–4 weeks — and it arrives as a batch, not one claim</t>
  </si>
  <si>
    <t xml:space="preserve">Denial rework and resubmission</t>
  </si>
  <si>
    <t xml:space="preserve">30–60 days — or never, if it ages past the deadline</t>
  </si>
  <si>
    <t xml:space="preserve">Written appeals</t>
  </si>
  <si>
    <t xml:space="preserve">60–90 days — the filing window may have closed</t>
  </si>
  <si>
    <t xml:space="preserve">Payment posting and ERA exceptions</t>
  </si>
  <si>
    <t xml:space="preserve">30 days — AR starts looking wrong</t>
  </si>
  <si>
    <t xml:space="preserve">New clinician onboarding admin</t>
  </si>
  <si>
    <t xml:space="preserve">Operations</t>
  </si>
  <si>
    <t xml:space="preserve">30–60 days — first billable session gets delayed</t>
  </si>
  <si>
    <t xml:space="preserve">Not soon</t>
  </si>
  <si>
    <t xml:space="preserve">Patient benefit and cost-share explanation calls</t>
  </si>
  <si>
    <t xml:space="preserve">Front desk</t>
  </si>
  <si>
    <t xml:space="preserve">Immediately — the client tells you</t>
  </si>
  <si>
    <t xml:space="preserve">Clear no</t>
  </si>
  <si>
    <t xml:space="preserve">Add rows above this line — the totals below already include them.</t>
  </si>
  <si>
    <t xml:space="preserve">WHAT IT ADDS UP TO</t>
  </si>
  <si>
    <t xml:space="preserve">Total hours per month</t>
  </si>
  <si>
    <t xml:space="preserve">Full-time equivalents</t>
  </si>
  <si>
    <t xml:space="preserve">← at 173 working hours a month</t>
  </si>
  <si>
    <t xml:space="preserve">Total cost per month</t>
  </si>
  <si>
    <t xml:space="preserve">Total cost per year</t>
  </si>
  <si>
    <t xml:space="preserve">ANNUAL COST BY BUCKET</t>
  </si>
  <si>
    <t xml:space="preserve">This is your roadmap. Start at the top.</t>
  </si>
  <si>
    <t xml:space="preserve">Structured, one right answer, fails visibly. Start here.</t>
  </si>
  <si>
    <t xml:space="preserve">Automate the search, keep a person on the decision.</t>
  </si>
  <si>
    <t xml:space="preserve">Fix the process — or the source of truth — first.</t>
  </si>
  <si>
    <t xml:space="preserve">Leave it with a person. This is not a cost problem.</t>
  </si>
  <si>
    <t xml:space="preserve">Assumptions: 173 working hours per month. Loaded hourly cost is set in C5 and defaults to $32. The fifteen example rows are illustrative volumes for a 40-clinician behavioral health practice, supplied as a starting format — they are not benchmarks. Replace them with your own numbers.</t>
  </si>
</sst>
</file>

<file path=xl/styles.xml><?xml version="1.0" encoding="utf-8"?>
<styleSheet xmlns="http://schemas.openxmlformats.org/spreadsheetml/2006/main">
  <numFmts count="5">
    <numFmt numFmtId="164" formatCode="General"/>
    <numFmt numFmtId="165" formatCode="\$#,##0;&quot;($&quot;#,##0\);\-"/>
    <numFmt numFmtId="166" formatCode="#,##0;\-#,##0;\-"/>
    <numFmt numFmtId="167" formatCode="0.0;\-0.0;\-"/>
    <numFmt numFmtId="168" formatCode="0.00;\-0.00;\-"/>
  </numFmts>
  <fonts count="12">
    <font>
      <sz val="11"/>
      <color theme="1"/>
      <name val="Calibri"/>
      <family val="2"/>
      <charset val="1"/>
    </font>
    <font>
      <sz val="10"/>
      <name val="Arial"/>
      <family val="0"/>
    </font>
    <font>
      <sz val="10"/>
      <name val="Arial"/>
      <family val="0"/>
    </font>
    <font>
      <sz val="10"/>
      <name val="Arial"/>
      <family val="0"/>
    </font>
    <font>
      <b val="true"/>
      <sz val="14"/>
      <name val="Arial"/>
      <family val="0"/>
      <charset val="1"/>
    </font>
    <font>
      <i val="true"/>
      <sz val="10"/>
      <color rgb="FF595959"/>
      <name val="Arial"/>
      <family val="0"/>
      <charset val="1"/>
    </font>
    <font>
      <b val="true"/>
      <sz val="11"/>
      <name val="Arial"/>
      <family val="0"/>
      <charset val="1"/>
    </font>
    <font>
      <sz val="10"/>
      <color rgb="FF000000"/>
      <name val="Arial"/>
      <family val="0"/>
      <charset val="1"/>
    </font>
    <font>
      <i val="true"/>
      <sz val="9"/>
      <color rgb="FF595959"/>
      <name val="Arial"/>
      <family val="0"/>
      <charset val="1"/>
    </font>
    <font>
      <b val="true"/>
      <sz val="10"/>
      <name val="Arial"/>
      <family val="0"/>
      <charset val="1"/>
    </font>
    <font>
      <sz val="10"/>
      <color rgb="FF0000FF"/>
      <name val="Arial"/>
      <family val="0"/>
      <charset val="1"/>
    </font>
    <font>
      <b val="true"/>
      <sz val="10"/>
      <color rgb="FFFFFFFF"/>
      <name val="Arial"/>
      <family val="0"/>
      <charset val="1"/>
    </font>
  </fonts>
  <fills count="6">
    <fill>
      <patternFill patternType="none"/>
    </fill>
    <fill>
      <patternFill patternType="gray125"/>
    </fill>
    <fill>
      <patternFill patternType="solid">
        <fgColor rgb="FFF2F5F5"/>
        <bgColor rgb="FFE8EFEE"/>
      </patternFill>
    </fill>
    <fill>
      <patternFill patternType="solid">
        <fgColor rgb="FFFFFF00"/>
        <bgColor rgb="FFFFFF00"/>
      </patternFill>
    </fill>
    <fill>
      <patternFill patternType="solid">
        <fgColor rgb="FF2F4A52"/>
        <bgColor rgb="FF595959"/>
      </patternFill>
    </fill>
    <fill>
      <patternFill patternType="solid">
        <fgColor rgb="FFE8EFEE"/>
        <bgColor rgb="FFF2F5F5"/>
      </patternFill>
    </fill>
  </fills>
  <borders count="2">
    <border diagonalUp="false" diagonalDown="false">
      <left/>
      <right/>
      <top/>
      <bottom/>
      <diagonal/>
    </border>
    <border diagonalUp="false" diagonalDown="false">
      <left style="thin">
        <color rgb="FFBFC9CB"/>
      </left>
      <right style="thin">
        <color rgb="FFBFC9CB"/>
      </right>
      <top style="thin">
        <color rgb="FFBFC9CB"/>
      </top>
      <bottom style="thin">
        <color rgb="FFBFC9C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7" fillId="2" borderId="1" xfId="0" applyFont="true" applyBorder="tru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5" fontId="10" fillId="3"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11" fillId="4"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general" vertical="center" textRotation="0" wrapText="true" indent="0" shrinkToFit="false"/>
      <protection locked="true" hidden="false"/>
    </xf>
    <xf numFmtId="164" fontId="10" fillId="0" borderId="1" xfId="0" applyFont="true" applyBorder="true" applyAlignment="true" applyProtection="false">
      <alignment horizontal="general" vertical="center" textRotation="0" wrapText="false" indent="0" shrinkToFit="false"/>
      <protection locked="true" hidden="false"/>
    </xf>
    <xf numFmtId="166" fontId="10" fillId="0" borderId="1" xfId="0" applyFont="true" applyBorder="true" applyAlignment="true" applyProtection="false">
      <alignment horizontal="general" vertical="center" textRotation="0" wrapText="false" indent="0" shrinkToFit="false"/>
      <protection locked="true" hidden="false"/>
    </xf>
    <xf numFmtId="167" fontId="10" fillId="0" borderId="1" xfId="0" applyFont="true" applyBorder="true" applyAlignment="true" applyProtection="false">
      <alignment horizontal="general" vertical="center" textRotation="0" wrapText="false" indent="0" shrinkToFit="false"/>
      <protection locked="true" hidden="false"/>
    </xf>
    <xf numFmtId="167" fontId="7" fillId="0" borderId="1" xfId="0" applyFont="true" applyBorder="true" applyAlignment="true" applyProtection="false">
      <alignment horizontal="general" vertical="center" textRotation="0" wrapText="false" indent="0" shrinkToFit="false"/>
      <protection locked="true" hidden="false"/>
    </xf>
    <xf numFmtId="165" fontId="10" fillId="0" borderId="1" xfId="0" applyFont="true" applyBorder="true" applyAlignment="true" applyProtection="false">
      <alignment horizontal="general" vertical="center" textRotation="0" wrapText="false" indent="0" shrinkToFit="false"/>
      <protection locked="true" hidden="false"/>
    </xf>
    <xf numFmtId="165" fontId="7" fillId="0" borderId="1" xfId="0" applyFont="true" applyBorder="true" applyAlignment="true" applyProtection="false">
      <alignment horizontal="general" vertical="center" textRotation="0" wrapText="false" indent="0" shrinkToFit="false"/>
      <protection locked="true" hidden="false"/>
    </xf>
    <xf numFmtId="164" fontId="10" fillId="2" borderId="1" xfId="0" applyFont="true" applyBorder="true" applyAlignment="true" applyProtection="false">
      <alignment horizontal="general" vertical="center" textRotation="0" wrapText="true" indent="0" shrinkToFit="false"/>
      <protection locked="true" hidden="false"/>
    </xf>
    <xf numFmtId="164" fontId="10" fillId="2" borderId="1" xfId="0" applyFont="true" applyBorder="true" applyAlignment="true" applyProtection="false">
      <alignment horizontal="general" vertical="center" textRotation="0" wrapText="false" indent="0" shrinkToFit="false"/>
      <protection locked="true" hidden="false"/>
    </xf>
    <xf numFmtId="166" fontId="10" fillId="2" borderId="1" xfId="0" applyFont="true" applyBorder="true" applyAlignment="true" applyProtection="false">
      <alignment horizontal="general" vertical="center" textRotation="0" wrapText="false" indent="0" shrinkToFit="false"/>
      <protection locked="true" hidden="false"/>
    </xf>
    <xf numFmtId="167" fontId="10" fillId="2" borderId="1" xfId="0" applyFont="true" applyBorder="true" applyAlignment="true" applyProtection="false">
      <alignment horizontal="general" vertical="center" textRotation="0" wrapText="false" indent="0" shrinkToFit="false"/>
      <protection locked="true" hidden="false"/>
    </xf>
    <xf numFmtId="167" fontId="7" fillId="2" borderId="1" xfId="0" applyFont="true" applyBorder="true" applyAlignment="true" applyProtection="false">
      <alignment horizontal="general" vertical="center" textRotation="0" wrapText="false" indent="0" shrinkToFit="false"/>
      <protection locked="true" hidden="false"/>
    </xf>
    <xf numFmtId="165" fontId="10" fillId="2" borderId="1" xfId="0" applyFont="true" applyBorder="true" applyAlignment="true" applyProtection="false">
      <alignment horizontal="general" vertical="center" textRotation="0" wrapText="false" indent="0" shrinkToFit="false"/>
      <protection locked="true" hidden="false"/>
    </xf>
    <xf numFmtId="165" fontId="7" fillId="2" borderId="1" xfId="0" applyFont="true" applyBorder="true" applyAlignment="true" applyProtection="false">
      <alignment horizontal="general" vertical="center"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9" fillId="5" borderId="1" xfId="0" applyFont="true" applyBorder="true" applyAlignment="false" applyProtection="false">
      <alignment horizontal="general" vertical="bottom" textRotation="0" wrapText="false" indent="0" shrinkToFit="false"/>
      <protection locked="true" hidden="false"/>
    </xf>
    <xf numFmtId="167" fontId="7" fillId="5" borderId="1" xfId="0" applyFont="true" applyBorder="true" applyAlignment="true" applyProtection="false">
      <alignment horizontal="left" vertical="bottom" textRotation="0" wrapText="false" indent="0" shrinkToFit="false"/>
      <protection locked="true" hidden="false"/>
    </xf>
    <xf numFmtId="168" fontId="7" fillId="5" borderId="1" xfId="0" applyFont="true" applyBorder="true" applyAlignment="true" applyProtection="false">
      <alignment horizontal="left" vertical="bottom" textRotation="0" wrapText="false" indent="0" shrinkToFit="false"/>
      <protection locked="true" hidden="false"/>
    </xf>
    <xf numFmtId="165" fontId="7" fillId="5" borderId="1" xfId="0" applyFont="true" applyBorder="true" applyAlignment="true" applyProtection="false">
      <alignment horizontal="left" vertical="bottom"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C9CB"/>
      <rgbColor rgb="FF808080"/>
      <rgbColor rgb="FF9999FF"/>
      <rgbColor rgb="FF993366"/>
      <rgbColor rgb="FFF2F5F5"/>
      <rgbColor rgb="FFE8EFEE"/>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333399"/>
      <rgbColor rgb="FF2F4A52"/>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3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4"/>
  </cols>
  <sheetData>
    <row r="2" customFormat="false" ht="17.35"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27.75" hidden="false" customHeight="true" outlineLevel="0" collapsed="false">
      <c r="B6" s="4" t="s">
        <v>3</v>
      </c>
    </row>
    <row r="7" customFormat="false" ht="15" hidden="false" customHeight="false" outlineLevel="0" collapsed="false">
      <c r="B7" s="4" t="s">
        <v>4</v>
      </c>
    </row>
    <row r="8" customFormat="false" ht="27.75" hidden="false" customHeight="true" outlineLevel="0" collapsed="false">
      <c r="B8" s="4" t="s">
        <v>5</v>
      </c>
    </row>
    <row r="9" customFormat="false" ht="15" hidden="false" customHeight="false" outlineLevel="0" collapsed="false">
      <c r="B9" s="4" t="s">
        <v>6</v>
      </c>
    </row>
    <row r="11" customFormat="false" ht="15" hidden="false" customHeight="false" outlineLevel="0" collapsed="false">
      <c r="B11" s="3" t="s">
        <v>7</v>
      </c>
    </row>
    <row r="12" customFormat="false" ht="42" hidden="false" customHeight="true" outlineLevel="0" collapsed="false">
      <c r="B12" s="4" t="s">
        <v>8</v>
      </c>
    </row>
    <row r="13" customFormat="false" ht="15" hidden="false" customHeight="false" outlineLevel="0" collapsed="false">
      <c r="B13" s="4" t="s">
        <v>9</v>
      </c>
    </row>
    <row r="14" customFormat="false" ht="15" hidden="false" customHeight="false" outlineLevel="0" collapsed="false">
      <c r="B14" s="4" t="s">
        <v>10</v>
      </c>
    </row>
    <row r="15" customFormat="false" ht="25.5" hidden="false" customHeight="true" outlineLevel="0" collapsed="false">
      <c r="B15" s="4" t="s">
        <v>11</v>
      </c>
    </row>
    <row r="16" customFormat="false" ht="15" hidden="false" customHeight="false" outlineLevel="0" collapsed="false">
      <c r="B16" s="4" t="s">
        <v>12</v>
      </c>
    </row>
    <row r="17" customFormat="false" ht="15" hidden="false" customHeight="false" outlineLevel="0" collapsed="false">
      <c r="B17" s="4" t="s">
        <v>13</v>
      </c>
    </row>
    <row r="19" customFormat="false" ht="15" hidden="false" customHeight="false" outlineLevel="0" collapsed="false">
      <c r="B19" s="3" t="s">
        <v>14</v>
      </c>
    </row>
    <row r="20" customFormat="false" ht="15" hidden="false" customHeight="false" outlineLevel="0" collapsed="false">
      <c r="B20" s="4" t="s">
        <v>15</v>
      </c>
    </row>
    <row r="21" customFormat="false" ht="42" hidden="false" customHeight="true" outlineLevel="0" collapsed="false">
      <c r="B21" s="5" t="s">
        <v>16</v>
      </c>
    </row>
    <row r="23" customFormat="false" ht="15" hidden="false" customHeight="false" outlineLevel="0" collapsed="false">
      <c r="B23" s="3" t="s">
        <v>17</v>
      </c>
    </row>
    <row r="24" customFormat="false" ht="15" hidden="false" customHeight="false" outlineLevel="0" collapsed="false">
      <c r="B24" s="4" t="s">
        <v>18</v>
      </c>
    </row>
    <row r="25" customFormat="false" ht="55.5" hidden="false" customHeight="true" outlineLevel="0" collapsed="false">
      <c r="B25" s="5" t="s">
        <v>19</v>
      </c>
    </row>
    <row r="27" customFormat="false" ht="15" hidden="false" customHeight="false" outlineLevel="0" collapsed="false">
      <c r="B27" s="3" t="s">
        <v>20</v>
      </c>
    </row>
    <row r="28" customFormat="false" ht="42" hidden="false" customHeight="true" outlineLevel="0" collapsed="false">
      <c r="B28" s="4" t="s">
        <v>21</v>
      </c>
    </row>
    <row r="30" customFormat="false" ht="15" hidden="false" customHeight="false" outlineLevel="0" collapsed="false">
      <c r="B30" s="6" t="s">
        <v>22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K5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8" topLeftCell="B9" activePane="bottomRight" state="frozen"/>
      <selection pane="topLeft" activeCell="A1" activeCellId="0" sqref="A1"/>
      <selection pane="topRight" activeCell="B1" activeCellId="0" sqref="B1"/>
      <selection pane="bottomLeft" activeCell="A9" activeCellId="0" sqref="A9"/>
      <selection pane="bottomRigh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42"/>
    <col collapsed="false" customWidth="true" hidden="false" outlineLevel="0" max="3" min="3" style="0" width="20"/>
    <col collapsed="false" customWidth="true" hidden="false" outlineLevel="0" max="4" min="4" style="0" width="13"/>
    <col collapsed="false" customWidth="true" hidden="false" outlineLevel="0" max="5" min="5" style="0" width="12"/>
    <col collapsed="false" customWidth="true" hidden="false" outlineLevel="0" max="6" min="6" style="0" width="13"/>
    <col collapsed="false" customWidth="true" hidden="false" outlineLevel="0" max="9" min="7" style="0" width="14"/>
    <col collapsed="false" customWidth="true" hidden="false" outlineLevel="0" max="10" min="10" style="0" width="40"/>
    <col collapsed="false" customWidth="true" hidden="false" outlineLevel="0" max="11" min="11" style="0" width="18"/>
  </cols>
  <sheetData>
    <row r="2" customFormat="false" ht="17.35" hidden="false" customHeight="false" outlineLevel="0" collapsed="false">
      <c r="B2" s="7" t="s">
        <v>0</v>
      </c>
    </row>
    <row r="3" customFormat="false" ht="15" hidden="false" customHeight="false" outlineLevel="0" collapsed="false">
      <c r="B3" s="8" t="s">
        <v>23</v>
      </c>
    </row>
    <row r="5" customFormat="false" ht="15" hidden="false" customHeight="false" outlineLevel="0" collapsed="false">
      <c r="B5" s="9" t="s">
        <v>24</v>
      </c>
      <c r="C5" s="10" t="n">
        <v>32</v>
      </c>
      <c r="D5" s="11" t="s">
        <v>25</v>
      </c>
    </row>
    <row r="8" customFormat="false" ht="33.75" hidden="false" customHeight="true" outlineLevel="0" collapsed="false">
      <c r="B8" s="12" t="s">
        <v>26</v>
      </c>
      <c r="C8" s="12" t="s">
        <v>27</v>
      </c>
      <c r="D8" s="12" t="s">
        <v>28</v>
      </c>
      <c r="E8" s="12" t="s">
        <v>29</v>
      </c>
      <c r="F8" s="12" t="s">
        <v>30</v>
      </c>
      <c r="G8" s="12" t="s">
        <v>31</v>
      </c>
      <c r="H8" s="12" t="s">
        <v>32</v>
      </c>
      <c r="I8" s="12" t="s">
        <v>33</v>
      </c>
      <c r="J8" s="12" t="s">
        <v>34</v>
      </c>
      <c r="K8" s="12" t="s">
        <v>35</v>
      </c>
    </row>
    <row r="9" customFormat="false" ht="27.75" hidden="false" customHeight="true" outlineLevel="0" collapsed="false">
      <c r="B9" s="13" t="s">
        <v>36</v>
      </c>
      <c r="C9" s="14" t="s">
        <v>37</v>
      </c>
      <c r="D9" s="15" t="n">
        <v>90</v>
      </c>
      <c r="E9" s="16" t="n">
        <v>12</v>
      </c>
      <c r="F9" s="17" t="n">
        <f aca="false">IF(OR($D9="",$E9=""),"",$D9*$E9/60)</f>
        <v>18</v>
      </c>
      <c r="G9" s="18" t="n">
        <f aca="false">IF($D9="","",$C$5)</f>
        <v>32</v>
      </c>
      <c r="H9" s="19" t="n">
        <f aca="false">IF($F9="","",$F9*$G9)</f>
        <v>576</v>
      </c>
      <c r="I9" s="19" t="n">
        <f aca="false">IF($H9="","",$H9*12)</f>
        <v>6912</v>
      </c>
      <c r="J9" s="13" t="s">
        <v>38</v>
      </c>
      <c r="K9" s="14" t="s">
        <v>39</v>
      </c>
    </row>
    <row r="10" customFormat="false" ht="27.75" hidden="false" customHeight="true" outlineLevel="0" collapsed="false">
      <c r="B10" s="20" t="s">
        <v>40</v>
      </c>
      <c r="C10" s="21" t="s">
        <v>41</v>
      </c>
      <c r="D10" s="22" t="n">
        <v>850</v>
      </c>
      <c r="E10" s="23" t="n">
        <v>4</v>
      </c>
      <c r="F10" s="24" t="n">
        <f aca="false">IF(OR($D10="",$E10=""),"",$D10*$E10/60)</f>
        <v>56.6666666666667</v>
      </c>
      <c r="G10" s="25" t="n">
        <f aca="false">IF($D10="","",$C$5)</f>
        <v>32</v>
      </c>
      <c r="H10" s="26" t="n">
        <f aca="false">IF($F10="","",$F10*$G10)</f>
        <v>1813.33333333333</v>
      </c>
      <c r="I10" s="26" t="n">
        <f aca="false">IF($H10="","",$H10*12)</f>
        <v>21760</v>
      </c>
      <c r="J10" s="20" t="s">
        <v>42</v>
      </c>
      <c r="K10" s="21" t="s">
        <v>39</v>
      </c>
    </row>
    <row r="11" customFormat="false" ht="27.75" hidden="false" customHeight="true" outlineLevel="0" collapsed="false">
      <c r="B11" s="13" t="s">
        <v>43</v>
      </c>
      <c r="C11" s="14" t="s">
        <v>41</v>
      </c>
      <c r="D11" s="15" t="n">
        <v>45</v>
      </c>
      <c r="E11" s="16" t="n">
        <v>20</v>
      </c>
      <c r="F11" s="17" t="n">
        <f aca="false">IF(OR($D11="",$E11=""),"",$D11*$E11/60)</f>
        <v>15</v>
      </c>
      <c r="G11" s="18" t="n">
        <f aca="false">IF($D11="","",$C$5)</f>
        <v>32</v>
      </c>
      <c r="H11" s="19" t="n">
        <f aca="false">IF($F11="","",$F11*$G11)</f>
        <v>480</v>
      </c>
      <c r="I11" s="19" t="n">
        <f aca="false">IF($H11="","",$H11*12)</f>
        <v>5760</v>
      </c>
      <c r="J11" s="13" t="s">
        <v>44</v>
      </c>
      <c r="K11" s="14" t="s">
        <v>45</v>
      </c>
    </row>
    <row r="12" customFormat="false" ht="27.75" hidden="false" customHeight="true" outlineLevel="0" collapsed="false">
      <c r="B12" s="20" t="s">
        <v>46</v>
      </c>
      <c r="C12" s="21" t="s">
        <v>47</v>
      </c>
      <c r="D12" s="22" t="n">
        <v>60</v>
      </c>
      <c r="E12" s="23" t="n">
        <v>25</v>
      </c>
      <c r="F12" s="24" t="n">
        <f aca="false">IF(OR($D12="",$E12=""),"",$D12*$E12/60)</f>
        <v>25</v>
      </c>
      <c r="G12" s="25" t="n">
        <f aca="false">IF($D12="","",$C$5)</f>
        <v>32</v>
      </c>
      <c r="H12" s="26" t="n">
        <f aca="false">IF($F12="","",$F12*$G12)</f>
        <v>800</v>
      </c>
      <c r="I12" s="26" t="n">
        <f aca="false">IF($H12="","",$H12*12)</f>
        <v>9600</v>
      </c>
      <c r="J12" s="20" t="s">
        <v>48</v>
      </c>
      <c r="K12" s="21" t="s">
        <v>45</v>
      </c>
    </row>
    <row r="13" customFormat="false" ht="27.75" hidden="false" customHeight="true" outlineLevel="0" collapsed="false">
      <c r="B13" s="13" t="s">
        <v>49</v>
      </c>
      <c r="C13" s="14" t="s">
        <v>50</v>
      </c>
      <c r="D13" s="15" t="n">
        <v>120</v>
      </c>
      <c r="E13" s="16" t="n">
        <v>8</v>
      </c>
      <c r="F13" s="17" t="n">
        <f aca="false">IF(OR($D13="",$E13=""),"",$D13*$E13/60)</f>
        <v>16</v>
      </c>
      <c r="G13" s="18" t="n">
        <f aca="false">IF($D13="","",$C$5)</f>
        <v>32</v>
      </c>
      <c r="H13" s="19" t="n">
        <f aca="false">IF($F13="","",$F13*$G13)</f>
        <v>512</v>
      </c>
      <c r="I13" s="19" t="n">
        <f aca="false">IF($H13="","",$H13*12)</f>
        <v>6144</v>
      </c>
      <c r="J13" s="13" t="s">
        <v>51</v>
      </c>
      <c r="K13" s="14" t="s">
        <v>39</v>
      </c>
    </row>
    <row r="14" customFormat="false" ht="27.75" hidden="false" customHeight="true" outlineLevel="0" collapsed="false">
      <c r="B14" s="20" t="s">
        <v>52</v>
      </c>
      <c r="C14" s="21" t="s">
        <v>53</v>
      </c>
      <c r="D14" s="22" t="n">
        <v>6</v>
      </c>
      <c r="E14" s="23" t="n">
        <v>180</v>
      </c>
      <c r="F14" s="24" t="n">
        <f aca="false">IF(OR($D14="",$E14=""),"",$D14*$E14/60)</f>
        <v>18</v>
      </c>
      <c r="G14" s="25" t="n">
        <f aca="false">IF($D14="","",$C$5)</f>
        <v>32</v>
      </c>
      <c r="H14" s="26" t="n">
        <f aca="false">IF($F14="","",$F14*$G14)</f>
        <v>576</v>
      </c>
      <c r="I14" s="26" t="n">
        <f aca="false">IF($H14="","",$H14*12)</f>
        <v>6912</v>
      </c>
      <c r="J14" s="20" t="s">
        <v>54</v>
      </c>
      <c r="K14" s="21" t="s">
        <v>45</v>
      </c>
    </row>
    <row r="15" customFormat="false" ht="27.75" hidden="false" customHeight="true" outlineLevel="0" collapsed="false">
      <c r="B15" s="13" t="s">
        <v>55</v>
      </c>
      <c r="C15" s="14" t="s">
        <v>53</v>
      </c>
      <c r="D15" s="15" t="n">
        <v>40</v>
      </c>
      <c r="E15" s="16" t="n">
        <v>15</v>
      </c>
      <c r="F15" s="17" t="n">
        <f aca="false">IF(OR($D15="",$E15=""),"",$D15*$E15/60)</f>
        <v>10</v>
      </c>
      <c r="G15" s="18" t="n">
        <f aca="false">IF($D15="","",$C$5)</f>
        <v>32</v>
      </c>
      <c r="H15" s="19" t="n">
        <f aca="false">IF($F15="","",$F15*$G15)</f>
        <v>320</v>
      </c>
      <c r="I15" s="19" t="n">
        <f aca="false">IF($H15="","",$H15*12)</f>
        <v>3840</v>
      </c>
      <c r="J15" s="13" t="s">
        <v>56</v>
      </c>
      <c r="K15" s="14" t="s">
        <v>39</v>
      </c>
    </row>
    <row r="16" customFormat="false" ht="27.75" hidden="false" customHeight="true" outlineLevel="0" collapsed="false">
      <c r="B16" s="20" t="s">
        <v>57</v>
      </c>
      <c r="C16" s="21" t="s">
        <v>53</v>
      </c>
      <c r="D16" s="22" t="n">
        <v>12</v>
      </c>
      <c r="E16" s="23" t="n">
        <v>30</v>
      </c>
      <c r="F16" s="24" t="n">
        <f aca="false">IF(OR($D16="",$E16=""),"",$D16*$E16/60)</f>
        <v>6</v>
      </c>
      <c r="G16" s="25" t="n">
        <f aca="false">IF($D16="","",$C$5)</f>
        <v>32</v>
      </c>
      <c r="H16" s="26" t="n">
        <f aca="false">IF($F16="","",$F16*$G16)</f>
        <v>192</v>
      </c>
      <c r="I16" s="26" t="n">
        <f aca="false">IF($H16="","",$H16*12)</f>
        <v>2304</v>
      </c>
      <c r="J16" s="20" t="s">
        <v>58</v>
      </c>
      <c r="K16" s="21" t="s">
        <v>39</v>
      </c>
    </row>
    <row r="17" customFormat="false" ht="27.75" hidden="false" customHeight="true" outlineLevel="0" collapsed="false">
      <c r="B17" s="13" t="s">
        <v>59</v>
      </c>
      <c r="C17" s="14" t="s">
        <v>53</v>
      </c>
      <c r="D17" s="15" t="n">
        <v>15</v>
      </c>
      <c r="E17" s="16" t="n">
        <v>20</v>
      </c>
      <c r="F17" s="17" t="n">
        <f aca="false">IF(OR($D17="",$E17=""),"",$D17*$E17/60)</f>
        <v>5</v>
      </c>
      <c r="G17" s="18" t="n">
        <f aca="false">IF($D17="","",$C$5)</f>
        <v>32</v>
      </c>
      <c r="H17" s="19" t="n">
        <f aca="false">IF($F17="","",$F17*$G17)</f>
        <v>160</v>
      </c>
      <c r="I17" s="19" t="n">
        <f aca="false">IF($H17="","",$H17*12)</f>
        <v>1920</v>
      </c>
      <c r="J17" s="13" t="s">
        <v>60</v>
      </c>
      <c r="K17" s="14" t="s">
        <v>39</v>
      </c>
    </row>
    <row r="18" customFormat="false" ht="27.75" hidden="false" customHeight="true" outlineLevel="0" collapsed="false">
      <c r="B18" s="20" t="s">
        <v>61</v>
      </c>
      <c r="C18" s="21" t="s">
        <v>41</v>
      </c>
      <c r="D18" s="22" t="n">
        <v>1600</v>
      </c>
      <c r="E18" s="23" t="n">
        <v>1.5</v>
      </c>
      <c r="F18" s="24" t="n">
        <f aca="false">IF(OR($D18="",$E18=""),"",$D18*$E18/60)</f>
        <v>40</v>
      </c>
      <c r="G18" s="25" t="n">
        <f aca="false">IF($D18="","",$C$5)</f>
        <v>32</v>
      </c>
      <c r="H18" s="26" t="n">
        <f aca="false">IF($F18="","",$F18*$G18)</f>
        <v>1280</v>
      </c>
      <c r="I18" s="26" t="n">
        <f aca="false">IF($H18="","",$H18*12)</f>
        <v>15360</v>
      </c>
      <c r="J18" s="20" t="s">
        <v>62</v>
      </c>
      <c r="K18" s="21" t="s">
        <v>39</v>
      </c>
    </row>
    <row r="19" customFormat="false" ht="27.75" hidden="false" customHeight="true" outlineLevel="0" collapsed="false">
      <c r="B19" s="13" t="s">
        <v>63</v>
      </c>
      <c r="C19" s="14" t="s">
        <v>41</v>
      </c>
      <c r="D19" s="15" t="n">
        <v>140</v>
      </c>
      <c r="E19" s="16" t="n">
        <v>18</v>
      </c>
      <c r="F19" s="17" t="n">
        <f aca="false">IF(OR($D19="",$E19=""),"",$D19*$E19/60)</f>
        <v>42</v>
      </c>
      <c r="G19" s="18" t="n">
        <f aca="false">IF($D19="","",$C$5)</f>
        <v>32</v>
      </c>
      <c r="H19" s="19" t="n">
        <f aca="false">IF($F19="","",$F19*$G19)</f>
        <v>1344</v>
      </c>
      <c r="I19" s="19" t="n">
        <f aca="false">IF($H19="","",$H19*12)</f>
        <v>16128</v>
      </c>
      <c r="J19" s="13" t="s">
        <v>64</v>
      </c>
      <c r="K19" s="14" t="s">
        <v>45</v>
      </c>
    </row>
    <row r="20" customFormat="false" ht="27.75" hidden="false" customHeight="true" outlineLevel="0" collapsed="false">
      <c r="B20" s="20" t="s">
        <v>65</v>
      </c>
      <c r="C20" s="21" t="s">
        <v>41</v>
      </c>
      <c r="D20" s="22" t="n">
        <v>25</v>
      </c>
      <c r="E20" s="23" t="n">
        <v>45</v>
      </c>
      <c r="F20" s="24" t="n">
        <f aca="false">IF(OR($D20="",$E20=""),"",$D20*$E20/60)</f>
        <v>18.75</v>
      </c>
      <c r="G20" s="25" t="n">
        <f aca="false">IF($D20="","",$C$5)</f>
        <v>32</v>
      </c>
      <c r="H20" s="26" t="n">
        <f aca="false">IF($F20="","",$F20*$G20)</f>
        <v>600</v>
      </c>
      <c r="I20" s="26" t="n">
        <f aca="false">IF($H20="","",$H20*12)</f>
        <v>7200</v>
      </c>
      <c r="J20" s="20" t="s">
        <v>66</v>
      </c>
      <c r="K20" s="21" t="s">
        <v>45</v>
      </c>
    </row>
    <row r="21" customFormat="false" ht="27.75" hidden="false" customHeight="true" outlineLevel="0" collapsed="false">
      <c r="B21" s="13" t="s">
        <v>67</v>
      </c>
      <c r="C21" s="14" t="s">
        <v>41</v>
      </c>
      <c r="D21" s="15" t="n">
        <v>200</v>
      </c>
      <c r="E21" s="16" t="n">
        <v>3</v>
      </c>
      <c r="F21" s="17" t="n">
        <f aca="false">IF(OR($D21="",$E21=""),"",$D21*$E21/60)</f>
        <v>10</v>
      </c>
      <c r="G21" s="18" t="n">
        <f aca="false">IF($D21="","",$C$5)</f>
        <v>32</v>
      </c>
      <c r="H21" s="19" t="n">
        <f aca="false">IF($F21="","",$F21*$G21)</f>
        <v>320</v>
      </c>
      <c r="I21" s="19" t="n">
        <f aca="false">IF($H21="","",$H21*12)</f>
        <v>3840</v>
      </c>
      <c r="J21" s="13" t="s">
        <v>68</v>
      </c>
      <c r="K21" s="14" t="s">
        <v>45</v>
      </c>
    </row>
    <row r="22" customFormat="false" ht="27.75" hidden="false" customHeight="true" outlineLevel="0" collapsed="false">
      <c r="B22" s="20" t="s">
        <v>69</v>
      </c>
      <c r="C22" s="21" t="s">
        <v>70</v>
      </c>
      <c r="D22" s="22" t="n">
        <v>3</v>
      </c>
      <c r="E22" s="23" t="n">
        <v>120</v>
      </c>
      <c r="F22" s="24" t="n">
        <f aca="false">IF(OR($D22="",$E22=""),"",$D22*$E22/60)</f>
        <v>6</v>
      </c>
      <c r="G22" s="25" t="n">
        <f aca="false">IF($D22="","",$C$5)</f>
        <v>32</v>
      </c>
      <c r="H22" s="26" t="n">
        <f aca="false">IF($F22="","",$F22*$G22)</f>
        <v>192</v>
      </c>
      <c r="I22" s="26" t="n">
        <f aca="false">IF($H22="","",$H22*12)</f>
        <v>2304</v>
      </c>
      <c r="J22" s="20" t="s">
        <v>71</v>
      </c>
      <c r="K22" s="21" t="s">
        <v>72</v>
      </c>
    </row>
    <row r="23" customFormat="false" ht="27.75" hidden="false" customHeight="true" outlineLevel="0" collapsed="false">
      <c r="B23" s="13" t="s">
        <v>73</v>
      </c>
      <c r="C23" s="14" t="s">
        <v>74</v>
      </c>
      <c r="D23" s="15" t="n">
        <v>70</v>
      </c>
      <c r="E23" s="16" t="n">
        <v>10</v>
      </c>
      <c r="F23" s="17" t="n">
        <f aca="false">IF(OR($D23="",$E23=""),"",$D23*$E23/60)</f>
        <v>11.6666666666667</v>
      </c>
      <c r="G23" s="18" t="n">
        <f aca="false">IF($D23="","",$C$5)</f>
        <v>32</v>
      </c>
      <c r="H23" s="19" t="n">
        <f aca="false">IF($F23="","",$F23*$G23)</f>
        <v>373.333333333333</v>
      </c>
      <c r="I23" s="19" t="n">
        <f aca="false">IF($H23="","",$H23*12)</f>
        <v>4480</v>
      </c>
      <c r="J23" s="13" t="s">
        <v>75</v>
      </c>
      <c r="K23" s="14" t="s">
        <v>76</v>
      </c>
    </row>
    <row r="24" customFormat="false" ht="27.75" hidden="false" customHeight="true" outlineLevel="0" collapsed="false">
      <c r="B24" s="20"/>
      <c r="C24" s="21"/>
      <c r="D24" s="22"/>
      <c r="E24" s="23"/>
      <c r="F24" s="24" t="str">
        <f aca="false">IF(OR($D24="",$E24=""),"",$D24*$E24/60)</f>
        <v/>
      </c>
      <c r="G24" s="25" t="str">
        <f aca="false">IF($D24="","",$C$5)</f>
        <v/>
      </c>
      <c r="H24" s="26" t="str">
        <f aca="false">IF($F24="","",$F24*$G24)</f>
        <v/>
      </c>
      <c r="I24" s="26" t="str">
        <f aca="false">IF($H24="","",$H24*12)</f>
        <v/>
      </c>
      <c r="J24" s="20"/>
      <c r="K24" s="21"/>
    </row>
    <row r="25" customFormat="false" ht="27.75" hidden="false" customHeight="true" outlineLevel="0" collapsed="false">
      <c r="B25" s="13"/>
      <c r="C25" s="14"/>
      <c r="D25" s="15"/>
      <c r="E25" s="16"/>
      <c r="F25" s="17" t="str">
        <f aca="false">IF(OR($D25="",$E25=""),"",$D25*$E25/60)</f>
        <v/>
      </c>
      <c r="G25" s="18" t="str">
        <f aca="false">IF($D25="","",$C$5)</f>
        <v/>
      </c>
      <c r="H25" s="19" t="str">
        <f aca="false">IF($F25="","",$F25*$G25)</f>
        <v/>
      </c>
      <c r="I25" s="19" t="str">
        <f aca="false">IF($H25="","",$H25*12)</f>
        <v/>
      </c>
      <c r="J25" s="13"/>
      <c r="K25" s="14"/>
    </row>
    <row r="26" customFormat="false" ht="27.75" hidden="false" customHeight="true" outlineLevel="0" collapsed="false">
      <c r="B26" s="20"/>
      <c r="C26" s="21"/>
      <c r="D26" s="22"/>
      <c r="E26" s="23"/>
      <c r="F26" s="24" t="str">
        <f aca="false">IF(OR($D26="",$E26=""),"",$D26*$E26/60)</f>
        <v/>
      </c>
      <c r="G26" s="25" t="str">
        <f aca="false">IF($D26="","",$C$5)</f>
        <v/>
      </c>
      <c r="H26" s="26" t="str">
        <f aca="false">IF($F26="","",$F26*$G26)</f>
        <v/>
      </c>
      <c r="I26" s="26" t="str">
        <f aca="false">IF($H26="","",$H26*12)</f>
        <v/>
      </c>
      <c r="J26" s="20"/>
      <c r="K26" s="21"/>
    </row>
    <row r="27" customFormat="false" ht="27.75" hidden="false" customHeight="true" outlineLevel="0" collapsed="false">
      <c r="B27" s="13"/>
      <c r="C27" s="14"/>
      <c r="D27" s="15"/>
      <c r="E27" s="16"/>
      <c r="F27" s="17" t="str">
        <f aca="false">IF(OR($D27="",$E27=""),"",$D27*$E27/60)</f>
        <v/>
      </c>
      <c r="G27" s="18" t="str">
        <f aca="false">IF($D27="","",$C$5)</f>
        <v/>
      </c>
      <c r="H27" s="19" t="str">
        <f aca="false">IF($F27="","",$F27*$G27)</f>
        <v/>
      </c>
      <c r="I27" s="19" t="str">
        <f aca="false">IF($H27="","",$H27*12)</f>
        <v/>
      </c>
      <c r="J27" s="13"/>
      <c r="K27" s="14"/>
    </row>
    <row r="28" customFormat="false" ht="27.75" hidden="false" customHeight="true" outlineLevel="0" collapsed="false">
      <c r="B28" s="20"/>
      <c r="C28" s="21"/>
      <c r="D28" s="22"/>
      <c r="E28" s="23"/>
      <c r="F28" s="24" t="str">
        <f aca="false">IF(OR($D28="",$E28=""),"",$D28*$E28/60)</f>
        <v/>
      </c>
      <c r="G28" s="25" t="str">
        <f aca="false">IF($D28="","",$C$5)</f>
        <v/>
      </c>
      <c r="H28" s="26" t="str">
        <f aca="false">IF($F28="","",$F28*$G28)</f>
        <v/>
      </c>
      <c r="I28" s="26" t="str">
        <f aca="false">IF($H28="","",$H28*12)</f>
        <v/>
      </c>
      <c r="J28" s="20"/>
      <c r="K28" s="21"/>
    </row>
    <row r="29" customFormat="false" ht="27.75" hidden="false" customHeight="true" outlineLevel="0" collapsed="false">
      <c r="B29" s="13"/>
      <c r="C29" s="14"/>
      <c r="D29" s="15"/>
      <c r="E29" s="16"/>
      <c r="F29" s="17" t="str">
        <f aca="false">IF(OR($D29="",$E29=""),"",$D29*$E29/60)</f>
        <v/>
      </c>
      <c r="G29" s="18" t="str">
        <f aca="false">IF($D29="","",$C$5)</f>
        <v/>
      </c>
      <c r="H29" s="19" t="str">
        <f aca="false">IF($F29="","",$F29*$G29)</f>
        <v/>
      </c>
      <c r="I29" s="19" t="str">
        <f aca="false">IF($H29="","",$H29*12)</f>
        <v/>
      </c>
      <c r="J29" s="13"/>
      <c r="K29" s="14"/>
    </row>
    <row r="30" customFormat="false" ht="27.75" hidden="false" customHeight="true" outlineLevel="0" collapsed="false">
      <c r="B30" s="20"/>
      <c r="C30" s="21"/>
      <c r="D30" s="22"/>
      <c r="E30" s="23"/>
      <c r="F30" s="24" t="str">
        <f aca="false">IF(OR($D30="",$E30=""),"",$D30*$E30/60)</f>
        <v/>
      </c>
      <c r="G30" s="25" t="str">
        <f aca="false">IF($D30="","",$C$5)</f>
        <v/>
      </c>
      <c r="H30" s="26" t="str">
        <f aca="false">IF($F30="","",$F30*$G30)</f>
        <v/>
      </c>
      <c r="I30" s="26" t="str">
        <f aca="false">IF($H30="","",$H30*12)</f>
        <v/>
      </c>
      <c r="J30" s="20"/>
      <c r="K30" s="21"/>
    </row>
    <row r="31" customFormat="false" ht="27.75" hidden="false" customHeight="true" outlineLevel="0" collapsed="false">
      <c r="B31" s="13"/>
      <c r="C31" s="14"/>
      <c r="D31" s="15"/>
      <c r="E31" s="16"/>
      <c r="F31" s="17" t="str">
        <f aca="false">IF(OR($D31="",$E31=""),"",$D31*$E31/60)</f>
        <v/>
      </c>
      <c r="G31" s="18" t="str">
        <f aca="false">IF($D31="","",$C$5)</f>
        <v/>
      </c>
      <c r="H31" s="19" t="str">
        <f aca="false">IF($F31="","",$F31*$G31)</f>
        <v/>
      </c>
      <c r="I31" s="19" t="str">
        <f aca="false">IF($H31="","",$H31*12)</f>
        <v/>
      </c>
      <c r="J31" s="13"/>
      <c r="K31" s="14"/>
    </row>
    <row r="32" customFormat="false" ht="27.75" hidden="false" customHeight="true" outlineLevel="0" collapsed="false">
      <c r="B32" s="20"/>
      <c r="C32" s="21"/>
      <c r="D32" s="22"/>
      <c r="E32" s="23"/>
      <c r="F32" s="24" t="str">
        <f aca="false">IF(OR($D32="",$E32=""),"",$D32*$E32/60)</f>
        <v/>
      </c>
      <c r="G32" s="25" t="str">
        <f aca="false">IF($D32="","",$C$5)</f>
        <v/>
      </c>
      <c r="H32" s="26" t="str">
        <f aca="false">IF($F32="","",$F32*$G32)</f>
        <v/>
      </c>
      <c r="I32" s="26" t="str">
        <f aca="false">IF($H32="","",$H32*12)</f>
        <v/>
      </c>
      <c r="J32" s="20"/>
      <c r="K32" s="21"/>
    </row>
    <row r="33" customFormat="false" ht="27.75" hidden="false" customHeight="true" outlineLevel="0" collapsed="false">
      <c r="B33" s="13"/>
      <c r="C33" s="14"/>
      <c r="D33" s="15"/>
      <c r="E33" s="16"/>
      <c r="F33" s="17" t="str">
        <f aca="false">IF(OR($D33="",$E33=""),"",$D33*$E33/60)</f>
        <v/>
      </c>
      <c r="G33" s="18" t="str">
        <f aca="false">IF($D33="","",$C$5)</f>
        <v/>
      </c>
      <c r="H33" s="19" t="str">
        <f aca="false">IF($F33="","",$F33*$G33)</f>
        <v/>
      </c>
      <c r="I33" s="19" t="str">
        <f aca="false">IF($H33="","",$H33*12)</f>
        <v/>
      </c>
      <c r="J33" s="13"/>
      <c r="K33" s="14"/>
    </row>
    <row r="34" customFormat="false" ht="27.75" hidden="false" customHeight="true" outlineLevel="0" collapsed="false">
      <c r="B34" s="20"/>
      <c r="C34" s="21"/>
      <c r="D34" s="22"/>
      <c r="E34" s="23"/>
      <c r="F34" s="24" t="str">
        <f aca="false">IF(OR($D34="",$E34=""),"",$D34*$E34/60)</f>
        <v/>
      </c>
      <c r="G34" s="25" t="str">
        <f aca="false">IF($D34="","",$C$5)</f>
        <v/>
      </c>
      <c r="H34" s="26" t="str">
        <f aca="false">IF($F34="","",$F34*$G34)</f>
        <v/>
      </c>
      <c r="I34" s="26" t="str">
        <f aca="false">IF($H34="","",$H34*12)</f>
        <v/>
      </c>
      <c r="J34" s="20"/>
      <c r="K34" s="21"/>
    </row>
    <row r="35" customFormat="false" ht="27.75" hidden="false" customHeight="true" outlineLevel="0" collapsed="false">
      <c r="B35" s="13"/>
      <c r="C35" s="14"/>
      <c r="D35" s="15"/>
      <c r="E35" s="16"/>
      <c r="F35" s="17" t="str">
        <f aca="false">IF(OR($D35="",$E35=""),"",$D35*$E35/60)</f>
        <v/>
      </c>
      <c r="G35" s="18" t="str">
        <f aca="false">IF($D35="","",$C$5)</f>
        <v/>
      </c>
      <c r="H35" s="19" t="str">
        <f aca="false">IF($F35="","",$F35*$G35)</f>
        <v/>
      </c>
      <c r="I35" s="19" t="str">
        <f aca="false">IF($H35="","",$H35*12)</f>
        <v/>
      </c>
      <c r="J35" s="13"/>
      <c r="K35" s="14"/>
    </row>
    <row r="36" customFormat="false" ht="15" hidden="false" customHeight="false" outlineLevel="0" collapsed="false">
      <c r="B36" s="11" t="s">
        <v>77</v>
      </c>
    </row>
    <row r="38" customFormat="false" ht="15" hidden="false" customHeight="false" outlineLevel="0" collapsed="false">
      <c r="B38" s="27" t="s">
        <v>78</v>
      </c>
    </row>
    <row r="39" customFormat="false" ht="15" hidden="false" customHeight="false" outlineLevel="0" collapsed="false">
      <c r="B39" s="28" t="s">
        <v>79</v>
      </c>
      <c r="C39" s="29" t="n">
        <f aca="false">SUM(F9:F35)</f>
        <v>298.083333333333</v>
      </c>
    </row>
    <row r="40" customFormat="false" ht="15" hidden="false" customHeight="false" outlineLevel="0" collapsed="false">
      <c r="B40" s="28" t="s">
        <v>80</v>
      </c>
      <c r="C40" s="30" t="n">
        <f aca="false">IF(SUM(F9:F35)=0,"",SUM(F9:F35)/173)</f>
        <v>1.72302504816956</v>
      </c>
      <c r="D40" s="11" t="s">
        <v>81</v>
      </c>
    </row>
    <row r="41" customFormat="false" ht="15" hidden="false" customHeight="false" outlineLevel="0" collapsed="false">
      <c r="B41" s="28" t="s">
        <v>82</v>
      </c>
      <c r="C41" s="31" t="n">
        <f aca="false">SUM(H9:H35)</f>
        <v>9538.66666666667</v>
      </c>
    </row>
    <row r="42" customFormat="false" ht="15" hidden="false" customHeight="false" outlineLevel="0" collapsed="false">
      <c r="B42" s="28" t="s">
        <v>83</v>
      </c>
      <c r="C42" s="31" t="n">
        <f aca="false">SUM(I9:I35)</f>
        <v>114464</v>
      </c>
    </row>
    <row r="44" customFormat="false" ht="15" hidden="false" customHeight="false" outlineLevel="0" collapsed="false">
      <c r="B44" s="27" t="s">
        <v>84</v>
      </c>
      <c r="D44" s="11" t="s">
        <v>85</v>
      </c>
    </row>
    <row r="45" customFormat="false" ht="19.5" hidden="false" customHeight="true" outlineLevel="0" collapsed="false">
      <c r="B45" s="28" t="s">
        <v>39</v>
      </c>
      <c r="C45" s="31" t="n">
        <f aca="false">SUMIF($K$9:$K$35,$B45,$I$9:$I$35)</f>
        <v>58240</v>
      </c>
      <c r="D45" s="11" t="s">
        <v>86</v>
      </c>
    </row>
    <row r="46" customFormat="false" ht="19.5" hidden="false" customHeight="true" outlineLevel="0" collapsed="false">
      <c r="B46" s="28" t="s">
        <v>45</v>
      </c>
      <c r="C46" s="31" t="n">
        <f aca="false">SUMIF($K$9:$K$35,$B46,$I$9:$I$35)</f>
        <v>49440</v>
      </c>
      <c r="D46" s="11" t="s">
        <v>87</v>
      </c>
    </row>
    <row r="47" customFormat="false" ht="19.5" hidden="false" customHeight="true" outlineLevel="0" collapsed="false">
      <c r="B47" s="28" t="s">
        <v>72</v>
      </c>
      <c r="C47" s="31" t="n">
        <f aca="false">SUMIF($K$9:$K$35,$B47,$I$9:$I$35)</f>
        <v>2304</v>
      </c>
      <c r="D47" s="11" t="s">
        <v>88</v>
      </c>
    </row>
    <row r="48" customFormat="false" ht="19.5" hidden="false" customHeight="true" outlineLevel="0" collapsed="false">
      <c r="B48" s="28" t="s">
        <v>76</v>
      </c>
      <c r="C48" s="31" t="n">
        <f aca="false">SUMIF($K$9:$K$35,$B48,$I$9:$I$35)</f>
        <v>4480</v>
      </c>
      <c r="D48" s="11" t="s">
        <v>89</v>
      </c>
    </row>
    <row r="50" customFormat="false" ht="30" hidden="false" customHeight="true" outlineLevel="0" collapsed="false">
      <c r="B50" s="32" t="s">
        <v>90</v>
      </c>
      <c r="C50" s="32"/>
      <c r="D50" s="32"/>
      <c r="E50" s="32"/>
      <c r="F50" s="32"/>
      <c r="G50" s="32"/>
      <c r="H50" s="32"/>
      <c r="I50" s="32"/>
      <c r="J50" s="32"/>
    </row>
  </sheetData>
  <mergeCells count="1">
    <mergeCell ref="B50:J50"/>
  </mergeCells>
  <dataValidations count="1">
    <dataValidation allowBlank="true" errorStyle="stop" operator="between" showDropDown="false" showErrorMessage="false" showInputMessage="false" sqref="K9:K35" type="list">
      <formula1>"Automate,Human oversight,Not soon,Clear no"</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2026-08-26T05:13:03Z</dcterms:created>
  <dc:creator>openpyxl</dc:creator>
  <dc:description/>
  <dc:language>en-US</dc:language>
  <cp:lastModifiedBy/>
  <dcterms:modified xsi:type="dcterms:W3CDTF">2026-08-26T05:13:03Z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